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งาน 2020\สวท\งานหลักสูตร\แบบฟอร์ม มคอ2 OBE\"/>
    </mc:Choice>
  </mc:AlternateContent>
  <xr:revisionPtr revIDLastSave="0" documentId="13_ncr:1_{F878BD20-DC2E-4559-8D68-C62C531A33A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ปริญญาตรี " sheetId="2" r:id="rId1"/>
    <sheet name="ปริญญาโท" sheetId="1" r:id="rId2"/>
    <sheet name="แบบฟอร์ม" sheetId="3" r:id="rId3"/>
    <sheet name="ตัวอย่างการคำนวณ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5" l="1"/>
  <c r="N14" i="5" s="1"/>
  <c r="O14" i="5" s="1"/>
  <c r="P14" i="5" s="1"/>
  <c r="Q14" i="5" s="1"/>
  <c r="R14" i="5" s="1"/>
  <c r="M13" i="5"/>
  <c r="N13" i="5" s="1"/>
  <c r="O13" i="5" s="1"/>
  <c r="P13" i="5" s="1"/>
  <c r="Q13" i="5" s="1"/>
  <c r="R13" i="5" s="1"/>
  <c r="M12" i="5"/>
  <c r="N12" i="5" s="1"/>
  <c r="O12" i="5" s="1"/>
  <c r="P12" i="5" s="1"/>
  <c r="Q12" i="5" s="1"/>
  <c r="R12" i="5" s="1"/>
  <c r="M11" i="5"/>
  <c r="N11" i="5" s="1"/>
  <c r="O11" i="5" s="1"/>
  <c r="P11" i="5" s="1"/>
  <c r="Q11" i="5" s="1"/>
  <c r="R11" i="5" s="1"/>
  <c r="M10" i="5"/>
  <c r="N10" i="5" s="1"/>
  <c r="O10" i="5" s="1"/>
  <c r="C8" i="5"/>
  <c r="H7" i="5"/>
  <c r="H15" i="5" s="1"/>
  <c r="G7" i="5"/>
  <c r="G15" i="5" s="1"/>
  <c r="F7" i="5"/>
  <c r="F15" i="5" s="1"/>
  <c r="E7" i="5"/>
  <c r="E15" i="5" s="1"/>
  <c r="D7" i="5"/>
  <c r="D15" i="5" s="1"/>
  <c r="F8" i="5" l="1"/>
  <c r="E8" i="5"/>
  <c r="D8" i="5"/>
  <c r="H8" i="5"/>
  <c r="H9" i="5" s="1"/>
  <c r="G8" i="5"/>
  <c r="G9" i="5" s="1"/>
  <c r="M15" i="5"/>
  <c r="N15" i="5" s="1"/>
  <c r="D11" i="5" s="1"/>
  <c r="D17" i="5" s="1"/>
  <c r="D18" i="5" s="1"/>
  <c r="F9" i="5"/>
  <c r="P10" i="5"/>
  <c r="O15" i="5"/>
  <c r="E11" i="5" s="1"/>
  <c r="E17" i="5" s="1"/>
  <c r="E18" i="5" s="1"/>
  <c r="D9" i="5"/>
  <c r="E9" i="5"/>
  <c r="Q10" i="5" l="1"/>
  <c r="P15" i="5"/>
  <c r="F11" i="5" s="1"/>
  <c r="F17" i="5" s="1"/>
  <c r="F18" i="5" s="1"/>
  <c r="Q15" i="5" l="1"/>
  <c r="G11" i="5" s="1"/>
  <c r="G17" i="5" s="1"/>
  <c r="G18" i="5" s="1"/>
  <c r="D19" i="5" s="1"/>
  <c r="R10" i="5"/>
  <c r="R15" i="5" s="1"/>
  <c r="H11" i="5" s="1"/>
  <c r="H17" i="5" s="1"/>
  <c r="H18" i="5" s="1"/>
</calcChain>
</file>

<file path=xl/sharedStrings.xml><?xml version="1.0" encoding="utf-8"?>
<sst xmlns="http://schemas.openxmlformats.org/spreadsheetml/2006/main" count="154" uniqueCount="108">
  <si>
    <t>ตารางแสดงค่าธรรมเนียมการศึกษาและงบประมาณ</t>
  </si>
  <si>
    <t>ที่</t>
  </si>
  <si>
    <t>หลักสูตร/สาขาวิชา</t>
  </si>
  <si>
    <t>เงินงบประมาณ</t>
  </si>
  <si>
    <t>ค่าธรรมเนียม</t>
  </si>
  <si>
    <t>การศึกษา</t>
  </si>
  <si>
    <t>คณะเทคโนโลยีการเกษตร</t>
  </si>
  <si>
    <t>วิทยาศาสตรบัณฑิต สาขาวิชาพืชศาสตร์</t>
  </si>
  <si>
    <t>วิทยาศาสตรบัณฑิต สาขาวืชาสัตวศาสตร์</t>
  </si>
  <si>
    <t>วิทยาศาสตรบัณฑิต สาขาวิชาประมง</t>
  </si>
  <si>
    <t>วิทยาศาสตรบัณฑิต สาขาวิชาเทคนิคสัตวแพทย์</t>
  </si>
  <si>
    <t>วิทยาศาสตรบัณฑิต สาขาวิชาเทคโนโลยีชีวิภาพทางการเกษตร</t>
  </si>
  <si>
    <t>วิทยาศาสตรบัณฑิต สาขาวิชาเทคโนโลยีการอาหาร</t>
  </si>
  <si>
    <t>มหาวิทยาลัยกาฬสินธุ์</t>
  </si>
  <si>
    <t>ของสาขาวิชา ในระดับปริญญาตรี ประจำปีการศึกษา 2565</t>
  </si>
  <si>
    <t>คณะบริหารศาสตร์</t>
  </si>
  <si>
    <t>บริหารธุรกิจบัณฑิต สาขาวิชาบริหารธุรกิจ</t>
  </si>
  <si>
    <t>บริหารธุรกิจบัณฑิต สาขาวิชาการจัดการธุรกิจการค้าสมัยใหม่</t>
  </si>
  <si>
    <t>บริหารธุรกิจบัณฑิต สาขาวิชาธุรกิจอัจฉริยะ</t>
  </si>
  <si>
    <t>บริหารธุรกิจบัณฑิต สาขาวิชาคอมพิวเตอร์ธุรกิจ</t>
  </si>
  <si>
    <t>บัญชีบัณฑิต (การบัญชี)</t>
  </si>
  <si>
    <t>คณะวิศวกรรมศาสตร์และเทคโนโลยีอุตสาหกรรม</t>
  </si>
  <si>
    <t>วิศวกรรมศาสตรบัณฑิต สาขาวิชาวิศวกรรมเครื่องกล</t>
  </si>
  <si>
    <t>วิศวกรรมศาสตรบัณฑิต สาขาวิชาวิศวกรรมโลจิสติกส์</t>
  </si>
  <si>
    <t>วิศวกรรมศาสตรบัณฑิต สาขาวิชาวิศวกรรมคอมพิวเตอร์และระบบอัตโนมัติ</t>
  </si>
  <si>
    <t>วิศวกรรมศาสตรบัณฑิต สาขาวิชาวิศวกรรมอุตสาหการและระบบอัตโนมัติ</t>
  </si>
  <si>
    <t>วิศวกรรมศาสตรบัณฑิต สาขาวิชาวิศวกรรมเมคคาทรอนิกส์</t>
  </si>
  <si>
    <t>อุตสาหกรรมศาสตรบัณฑิต สาขาวิชาวิศวกรรมเครื่องจักรกลเกษตร</t>
  </si>
  <si>
    <t>อุตสาหกรรมศาสตรบัณฑิต สาขาวิชาวิศวกรรมอุตสาหการ (ต่อเนื่อง)</t>
  </si>
  <si>
    <t>อุตสาหกรรมศาสตรบัณฑิต สาขาวิชาเทคโนโลยีวิศวกรรมเครื่องกล (ต่อเนื่อง)</t>
  </si>
  <si>
    <t>สถาปัตยกรรมศาสตรบัณฑิต สาขาวิชาการออกแบบอุตสาหกรรม</t>
  </si>
  <si>
    <t>คณะศึกษาศาสตร์และนวัตกรรมการศึกษา</t>
  </si>
  <si>
    <t>หลักสูตรครุศาสตรบัณฑิต สาขาวิชานวัตกรรมการจัดการเรียนรู้</t>
  </si>
  <si>
    <t>คณะวิทยาศาสตร์และเทคโนโลยีสุขภาพ</t>
  </si>
  <si>
    <t>วิทยาศาสตรบัณฑิต สาขาวิชาวิทยาศาสตร์และเทคโนโลยีสิ่งแวดล้อม</t>
  </si>
  <si>
    <t>วิทยาศาสตรบัณฑิต สาขาวิชาเทคโนโลยีสารสนเทศและดิจิทัล</t>
  </si>
  <si>
    <t>วิทยาศาสตรบัณฑิต สาขาวิชาวิทยาศาสตร์นวัตกรรม</t>
  </si>
  <si>
    <t>วิทยาศาสตรบัณฑิต สาขาวิชาวิทยาการการดูแลผู้สูงอายุ</t>
  </si>
  <si>
    <t>วิทยาศาสตรบัณฑิต สาขาวิชาวิทยาการข้อมูลและอุตสาหกรรมดิจิทัล</t>
  </si>
  <si>
    <t>สาธารณสุขศาสตรบัณฑิต สาขาวิชาการจัดการสุขภาพท้องถิ่นและชุมชน</t>
  </si>
  <si>
    <t>คณะศิลปศาสตร์</t>
  </si>
  <si>
    <t>รัฐประศาสนศาสตรบัณฑิต สาขาวิชารัฐประศาสนศาสตร์</t>
  </si>
  <si>
    <t>รัฐศาสตรบัณฑิต สาขาวิชาการเมืองการปกครอง</t>
  </si>
  <si>
    <t>นิติศาสตรบัณฑิต</t>
  </si>
  <si>
    <t>ศิลปศาสตรบัณฑิต สาขาวิชานัวตกรรมเพื่อการพัฒนาท้องถิ่น</t>
  </si>
  <si>
    <t xml:space="preserve">ศิลปศาสตรบัณฑิต สาขาวิชาภาษาจีน </t>
  </si>
  <si>
    <t>ศิลปศาสตรบัณฑิต สาขวิชาภาษาอังกฤษ</t>
  </si>
  <si>
    <t>ศิลปศาสตรบัณฑิต สาขาวิชาการท่องเที่ยวและการบริการ</t>
  </si>
  <si>
    <t>นิเทศศาสตรบัณฑิต สาขาวิชาสื่อดิจิทัลคอนเทนต์</t>
  </si>
  <si>
    <t>ข้อมูล ณ วันที่ 21 กันยายน 2565</t>
  </si>
  <si>
    <t>ปรัชญาดุษฎีบัณฑิต สาขาวิชาการบริหารการพัฒนา</t>
  </si>
  <si>
    <t>ศิลปศาสตรมหาบัณฑิต สาขาวิชาการบริหารการพัฒนา</t>
  </si>
  <si>
    <t>สาธารณสุขศาสตรมหาบัณฑิต สาขาวิชาการจัดการสุขภาพท้องถิ่นและชุมชน</t>
  </si>
  <si>
    <t>ค่าวัสดุการศึกษา</t>
  </si>
  <si>
    <t>วิทยาศาสตรบัณฑิต สาขาวิชาการจัดการอนามัยสิ่งแวดล้อมและสุขภาพชุมชน</t>
  </si>
  <si>
    <t>หลักสูตรครุศาสตรมหาบัณฑิต สาขาวิชานวัตกรรมการจัดการเรียนรู้</t>
  </si>
  <si>
    <t>หลักสูตรครุศาสตรมหาบัณฑิต สาขาวิชาการบริหารการศึกษา</t>
  </si>
  <si>
    <t xml:space="preserve">บริหารธุรกิจมหาบัณฑิต </t>
  </si>
  <si>
    <t>วิทยาศาสตรมหาบัณฑิต สาขาวิชาเทคโนโลยีการเกษตร</t>
  </si>
  <si>
    <t>ของสาขาวิชา ในระดับปริญญาโท ประจำปีการศึกษา 2565</t>
  </si>
  <si>
    <t>หมวดเงิน</t>
  </si>
  <si>
    <t>ปีงบประมาณ</t>
  </si>
  <si>
    <t>(นศ. ..... คน)</t>
  </si>
  <si>
    <t>(นศ. .....คน)</t>
  </si>
  <si>
    <t>งบประมาณรายรับ</t>
  </si>
  <si>
    <t>1. งบประมาณเงินแผ่นดิน</t>
  </si>
  <si>
    <t>2. งบประมาณเงินรายได้</t>
  </si>
  <si>
    <t>รวมรายรับ</t>
  </si>
  <si>
    <t>งบประมาณรายจ่าย</t>
  </si>
  <si>
    <t>1. งบบุคลากร</t>
  </si>
  <si>
    <t>2. งบดำเนินงาน</t>
  </si>
  <si>
    <t xml:space="preserve">    2.1 ค่าตอบแทน</t>
  </si>
  <si>
    <t xml:space="preserve">    2.2 ค่าใช้สอย</t>
  </si>
  <si>
    <t xml:space="preserve">    2.3 ค่าวัสดุ</t>
  </si>
  <si>
    <t>3. งบลงทุน (ถ้ามี)</t>
  </si>
  <si>
    <t>รวมรายจ่าย</t>
  </si>
  <si>
    <t>ค่าใช้จ่ายต่อตัวนักศึกษา</t>
  </si>
  <si>
    <t>ค่าใช้จ่ายต่อตัวนักศึกษาต่อปีเฉลี่ย</t>
  </si>
  <si>
    <t>งบประมาณตามแผน (เริ่มจากปีการศึกษาที่เปิดสอน)</t>
  </si>
  <si>
    <t xml:space="preserve">หมายเหตุ ค่าธรรมเนียมการศึกษาเหมาจ่ายภาคการศึกษาละ ................  บาท  </t>
  </si>
  <si>
    <t>1. งบประมาณเงินแผ่นดินต่อปี (ค่าวัสดุรายหัวคูณจำนวนนักศึกษาตามแผน)</t>
  </si>
  <si>
    <t>2.งบประมาณเงินรายได้ต่อปี (ค่าธรรมเนียมการจัดการศึกษาคูณจำนวนนักศึกษาตามแผน)</t>
  </si>
  <si>
    <t>1.งบบุคลากร (เงินเดือน ณ ปีที่ปรับปรุงหลักสูตร อาจารย์ผู้รับผิดชอบหลักสูตรต่อปี:ตามบัญชีถือจ่ายเงินเดือนเพิ่มขึ้นร้อยละ4ต่อปี หากมีชื่อในหลักสูตร ปวส. ให้หาร 2)</t>
  </si>
  <si>
    <t>2.งบดำเนินงาน (ประกอบด้วย ค่าตอบแทน,ค่าใช้สอย,ค่าวัสดุ ตามคณะจัดสรรให้หลักสูตรคูณจำนวนหัวนักศึกษา)</t>
  </si>
  <si>
    <t>3.งบลงทุน (ถ้ามี)</t>
  </si>
  <si>
    <t>ค่าใช้จ่ายรวมต่อปีหารด้วยจำนวนนักศึกษา แล้วนำรายจ่ายต่อหัวนักศึกษาแต่ละปีมาเฉลี่ย</t>
  </si>
  <si>
    <t>ต่อปี</t>
  </si>
  <si>
    <t>ต่อเทอม</t>
  </si>
  <si>
    <t>2. งบประมาณเงินรายได้ (ค่าเทอม)</t>
  </si>
  <si>
    <t>1. งบประมาณเงินแผ่นดิน(ค่าวัสดุรายหัว)</t>
  </si>
  <si>
    <t>อ.1</t>
  </si>
  <si>
    <t>อ.2</t>
  </si>
  <si>
    <t>อ.3</t>
  </si>
  <si>
    <t>อ.4</t>
  </si>
  <si>
    <t>อ.5</t>
  </si>
  <si>
    <t>เงินเดือน</t>
  </si>
  <si>
    <t>ผศ.</t>
  </si>
  <si>
    <t>รวม</t>
  </si>
  <si>
    <t>x 12 M</t>
  </si>
  <si>
    <t>x 4%</t>
  </si>
  <si>
    <t xml:space="preserve"> </t>
  </si>
  <si>
    <t>งบบุคลากร</t>
  </si>
  <si>
    <r>
      <t>(นศ. .</t>
    </r>
    <r>
      <rPr>
        <b/>
        <sz val="16"/>
        <color rgb="FFFF0000"/>
        <rFont val="TH SarabunPSK"/>
        <charset val="222"/>
      </rPr>
      <t>30</t>
    </r>
    <r>
      <rPr>
        <b/>
        <sz val="16"/>
        <color theme="1"/>
        <rFont val="TH SarabunPSK"/>
        <family val="2"/>
      </rPr>
      <t>. คน)</t>
    </r>
  </si>
  <si>
    <r>
      <t>(นศ. .</t>
    </r>
    <r>
      <rPr>
        <b/>
        <sz val="16"/>
        <color rgb="FFFF0000"/>
        <rFont val="TH SarabunPSK"/>
        <family val="2"/>
      </rPr>
      <t>60</t>
    </r>
    <r>
      <rPr>
        <b/>
        <sz val="16"/>
        <color theme="1"/>
        <rFont val="TH SarabunPSK"/>
        <family val="2"/>
      </rPr>
      <t>.คน)</t>
    </r>
  </si>
  <si>
    <r>
      <t>(นศ. .</t>
    </r>
    <r>
      <rPr>
        <b/>
        <sz val="16"/>
        <color rgb="FFFF0000"/>
        <rFont val="TH SarabunPSK"/>
        <family val="2"/>
      </rPr>
      <t>90</t>
    </r>
    <r>
      <rPr>
        <b/>
        <sz val="16"/>
        <color theme="1"/>
        <rFont val="TH SarabunPSK"/>
        <family val="2"/>
      </rPr>
      <t>. คน)</t>
    </r>
  </si>
  <si>
    <r>
      <t>(นศ. .</t>
    </r>
    <r>
      <rPr>
        <b/>
        <sz val="16"/>
        <color rgb="FFFF0000"/>
        <rFont val="TH SarabunPSK"/>
        <family val="2"/>
      </rPr>
      <t>120</t>
    </r>
    <r>
      <rPr>
        <b/>
        <sz val="16"/>
        <color theme="1"/>
        <rFont val="TH SarabunPSK"/>
        <family val="2"/>
      </rPr>
      <t>. คน)</t>
    </r>
  </si>
  <si>
    <r>
      <t>(นศ. .</t>
    </r>
    <r>
      <rPr>
        <b/>
        <sz val="16"/>
        <color rgb="FFFF0000"/>
        <rFont val="TH SarabunPSK"/>
        <family val="2"/>
      </rPr>
      <t>120</t>
    </r>
    <r>
      <rPr>
        <b/>
        <sz val="16"/>
        <color theme="1"/>
        <rFont val="TH SarabunPSK"/>
        <family val="2"/>
      </rPr>
      <t xml:space="preserve"> คน)</t>
    </r>
  </si>
  <si>
    <t>เฉลี่ยค่าใช้จ่ายต่อตัวนักศึกษาต่อปี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</si>
</sst>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฿&quot;* #,##0.00_-;\-&quot;฿&quot;* #,##0.00_-;_-&quot;฿&quot;* &quot;-&quot;??_-;_-@_-"/>
    <numFmt numFmtId="165" formatCode="_-* #,##0.00_-;\-* #,##0.00_-;_-* &quot;-&quot;??_-;_-@_-"/>
    <numFmt numFmtId="166" formatCode="_-* #,##0_-;\-* #,##0_-;_-* &quot;-&quot;??_-;_-@_-"/>
  </numFmts>
  <fonts count="12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i/>
      <u val="double"/>
      <sz val="16"/>
      <color theme="1"/>
      <name val="TH SarabunPSK"/>
      <family val="2"/>
    </font>
    <font>
      <b/>
      <sz val="16"/>
      <name val="TH SarabunPSK"/>
      <family val="2"/>
    </font>
    <font>
      <i/>
      <sz val="16"/>
      <color rgb="FFFF0000"/>
      <name val="TH SarabunPSK"/>
      <family val="2"/>
    </font>
    <font>
      <sz val="11"/>
      <color theme="1"/>
      <name val="Calibri"/>
      <family val="2"/>
      <charset val="222"/>
      <scheme val="minor"/>
    </font>
    <font>
      <sz val="12"/>
      <color rgb="FFFF0000"/>
      <name val="TH SarabunPSK"/>
      <family val="2"/>
    </font>
    <font>
      <b/>
      <sz val="12"/>
      <color rgb="FFFF0000"/>
      <name val="TH SarabunPSK"/>
      <family val="2"/>
    </font>
    <font>
      <b/>
      <sz val="16"/>
      <color rgb="FFFF0000"/>
      <name val="TH SarabunPSK"/>
      <charset val="22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1" fillId="0" borderId="0" xfId="0" applyNumberFormat="1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164" fontId="4" fillId="0" borderId="6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1" fillId="8" borderId="1" xfId="0" applyNumberFormat="1" applyFont="1" applyFill="1" applyBorder="1"/>
    <xf numFmtId="0" fontId="1" fillId="0" borderId="8" xfId="0" applyFont="1" applyBorder="1"/>
    <xf numFmtId="0" fontId="8" fillId="0" borderId="1" xfId="0" applyFont="1" applyBorder="1" applyAlignment="1">
      <alignment horizontal="center" vertical="center"/>
    </xf>
    <xf numFmtId="166" fontId="7" fillId="0" borderId="1" xfId="1" applyNumberFormat="1" applyFont="1" applyBorder="1"/>
    <xf numFmtId="166" fontId="1" fillId="0" borderId="1" xfId="0" applyNumberFormat="1" applyFont="1" applyBorder="1"/>
    <xf numFmtId="0" fontId="1" fillId="0" borderId="1" xfId="0" applyFont="1" applyBorder="1" applyAlignment="1">
      <alignment wrapText="1"/>
    </xf>
    <xf numFmtId="166" fontId="7" fillId="0" borderId="1" xfId="1" applyNumberFormat="1" applyFont="1" applyBorder="1" applyAlignment="1">
      <alignment wrapText="1"/>
    </xf>
    <xf numFmtId="0" fontId="1" fillId="0" borderId="0" xfId="0" applyFont="1" applyAlignment="1">
      <alignment horizontal="center" vertical="center"/>
    </xf>
    <xf numFmtId="166" fontId="1" fillId="0" borderId="0" xfId="1" applyNumberFormat="1" applyFont="1"/>
    <xf numFmtId="166" fontId="1" fillId="0" borderId="0" xfId="0" applyNumberFormat="1" applyFont="1"/>
    <xf numFmtId="0" fontId="1" fillId="3" borderId="1" xfId="0" applyFont="1" applyFill="1" applyBorder="1"/>
    <xf numFmtId="166" fontId="7" fillId="3" borderId="1" xfId="1" applyNumberFormat="1" applyFont="1" applyFill="1" applyBorder="1"/>
    <xf numFmtId="166" fontId="1" fillId="3" borderId="1" xfId="0" applyNumberFormat="1" applyFont="1" applyFill="1" applyBorder="1"/>
    <xf numFmtId="166" fontId="1" fillId="0" borderId="1" xfId="1" applyNumberFormat="1" applyFont="1" applyBorder="1"/>
    <xf numFmtId="165" fontId="1" fillId="0" borderId="1" xfId="0" applyNumberFormat="1" applyFont="1" applyBorder="1"/>
    <xf numFmtId="0" fontId="11" fillId="0" borderId="8" xfId="0" applyFont="1" applyBorder="1"/>
    <xf numFmtId="166" fontId="11" fillId="0" borderId="1" xfId="1" applyNumberFormat="1" applyFont="1" applyBorder="1"/>
    <xf numFmtId="166" fontId="11" fillId="0" borderId="1" xfId="0" applyNumberFormat="1" applyFont="1" applyBorder="1"/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5" fontId="11" fillId="0" borderId="8" xfId="1" applyFont="1" applyBorder="1" applyAlignment="1">
      <alignment horizontal="center" vertical="center"/>
    </xf>
    <xf numFmtId="165" fontId="11" fillId="0" borderId="9" xfId="1" applyFont="1" applyBorder="1" applyAlignment="1">
      <alignment horizontal="center" vertical="center"/>
    </xf>
    <xf numFmtId="165" fontId="11" fillId="0" borderId="10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  <color rgb="FF00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topLeftCell="A39" workbookViewId="0">
      <selection activeCell="G46" sqref="G46"/>
    </sheetView>
  </sheetViews>
  <sheetFormatPr defaultColWidth="9" defaultRowHeight="24"/>
  <cols>
    <col min="1" max="1" width="5" style="2" customWidth="1"/>
    <col min="2" max="2" width="79.453125" style="1" customWidth="1"/>
    <col min="3" max="3" width="18.453125" style="5" bestFit="1" customWidth="1"/>
    <col min="4" max="4" width="25.7265625" style="5" customWidth="1"/>
    <col min="5" max="16384" width="9" style="1"/>
  </cols>
  <sheetData>
    <row r="1" spans="1:4">
      <c r="A1" s="40" t="s">
        <v>0</v>
      </c>
      <c r="B1" s="40"/>
      <c r="C1" s="40"/>
      <c r="D1" s="40"/>
    </row>
    <row r="2" spans="1:4">
      <c r="A2" s="40" t="s">
        <v>14</v>
      </c>
      <c r="B2" s="40"/>
      <c r="C2" s="40"/>
      <c r="D2" s="40"/>
    </row>
    <row r="3" spans="1:4">
      <c r="A3" s="40" t="s">
        <v>13</v>
      </c>
      <c r="B3" s="40"/>
      <c r="C3" s="40"/>
      <c r="D3" s="40"/>
    </row>
    <row r="5" spans="1:4">
      <c r="A5" s="41" t="s">
        <v>1</v>
      </c>
      <c r="B5" s="43" t="s">
        <v>2</v>
      </c>
      <c r="C5" s="3" t="s">
        <v>4</v>
      </c>
      <c r="D5" s="10" t="s">
        <v>3</v>
      </c>
    </row>
    <row r="6" spans="1:4">
      <c r="A6" s="42"/>
      <c r="B6" s="44"/>
      <c r="C6" s="4" t="s">
        <v>5</v>
      </c>
      <c r="D6" s="11" t="s">
        <v>53</v>
      </c>
    </row>
    <row r="7" spans="1:4">
      <c r="A7" s="39" t="s">
        <v>6</v>
      </c>
      <c r="B7" s="39"/>
      <c r="C7" s="39"/>
      <c r="D7" s="39"/>
    </row>
    <row r="8" spans="1:4">
      <c r="A8" s="7">
        <v>1</v>
      </c>
      <c r="B8" s="8" t="s">
        <v>7</v>
      </c>
      <c r="C8" s="9">
        <v>8650</v>
      </c>
      <c r="D8" s="9">
        <v>3000</v>
      </c>
    </row>
    <row r="9" spans="1:4">
      <c r="A9" s="7">
        <v>2</v>
      </c>
      <c r="B9" s="8" t="s">
        <v>8</v>
      </c>
      <c r="C9" s="9">
        <v>8650</v>
      </c>
      <c r="D9" s="9">
        <v>3000</v>
      </c>
    </row>
    <row r="10" spans="1:4">
      <c r="A10" s="7">
        <v>3</v>
      </c>
      <c r="B10" s="8" t="s">
        <v>9</v>
      </c>
      <c r="C10" s="9">
        <v>8650</v>
      </c>
      <c r="D10" s="9">
        <v>3000</v>
      </c>
    </row>
    <row r="11" spans="1:4">
      <c r="A11" s="7">
        <v>4</v>
      </c>
      <c r="B11" s="8" t="s">
        <v>10</v>
      </c>
      <c r="C11" s="9">
        <v>8650</v>
      </c>
      <c r="D11" s="9">
        <v>3000</v>
      </c>
    </row>
    <row r="12" spans="1:4">
      <c r="A12" s="7">
        <v>5</v>
      </c>
      <c r="B12" s="8" t="s">
        <v>11</v>
      </c>
      <c r="C12" s="9">
        <v>8650</v>
      </c>
      <c r="D12" s="9">
        <v>3000</v>
      </c>
    </row>
    <row r="13" spans="1:4">
      <c r="A13" s="7">
        <v>6</v>
      </c>
      <c r="B13" s="8" t="s">
        <v>12</v>
      </c>
      <c r="C13" s="9">
        <v>8650</v>
      </c>
      <c r="D13" s="9">
        <v>3000</v>
      </c>
    </row>
    <row r="14" spans="1:4">
      <c r="A14" s="34" t="s">
        <v>15</v>
      </c>
      <c r="B14" s="34"/>
      <c r="C14" s="34"/>
      <c r="D14" s="34"/>
    </row>
    <row r="15" spans="1:4">
      <c r="A15" s="7">
        <v>1</v>
      </c>
      <c r="B15" s="8" t="s">
        <v>16</v>
      </c>
      <c r="C15" s="9">
        <v>7150</v>
      </c>
      <c r="D15" s="9">
        <v>800</v>
      </c>
    </row>
    <row r="16" spans="1:4">
      <c r="A16" s="7">
        <v>2</v>
      </c>
      <c r="B16" s="8" t="s">
        <v>17</v>
      </c>
      <c r="C16" s="9">
        <v>7150</v>
      </c>
      <c r="D16" s="9">
        <v>800</v>
      </c>
    </row>
    <row r="17" spans="1:4">
      <c r="A17" s="7">
        <v>3</v>
      </c>
      <c r="B17" s="8" t="s">
        <v>18</v>
      </c>
      <c r="C17" s="9">
        <v>7150</v>
      </c>
      <c r="D17" s="9">
        <v>800</v>
      </c>
    </row>
    <row r="18" spans="1:4">
      <c r="A18" s="7">
        <v>4</v>
      </c>
      <c r="B18" s="8" t="s">
        <v>19</v>
      </c>
      <c r="C18" s="9">
        <v>7150</v>
      </c>
      <c r="D18" s="9">
        <v>800</v>
      </c>
    </row>
    <row r="19" spans="1:4">
      <c r="A19" s="7">
        <v>5</v>
      </c>
      <c r="B19" s="8" t="s">
        <v>20</v>
      </c>
      <c r="C19" s="9">
        <v>7150</v>
      </c>
      <c r="D19" s="9">
        <v>800</v>
      </c>
    </row>
    <row r="20" spans="1:4">
      <c r="A20" s="35" t="s">
        <v>21</v>
      </c>
      <c r="B20" s="35"/>
      <c r="C20" s="35"/>
      <c r="D20" s="35"/>
    </row>
    <row r="21" spans="1:4">
      <c r="A21" s="7">
        <v>1</v>
      </c>
      <c r="B21" s="8" t="s">
        <v>22</v>
      </c>
      <c r="C21" s="9">
        <v>10150</v>
      </c>
      <c r="D21" s="9">
        <v>3000</v>
      </c>
    </row>
    <row r="22" spans="1:4">
      <c r="A22" s="7">
        <v>2</v>
      </c>
      <c r="B22" s="8" t="s">
        <v>23</v>
      </c>
      <c r="C22" s="9">
        <v>10150</v>
      </c>
      <c r="D22" s="9">
        <v>3000</v>
      </c>
    </row>
    <row r="23" spans="1:4">
      <c r="A23" s="7">
        <v>3</v>
      </c>
      <c r="B23" s="8" t="s">
        <v>24</v>
      </c>
      <c r="C23" s="9">
        <v>10150</v>
      </c>
      <c r="D23" s="9">
        <v>3000</v>
      </c>
    </row>
    <row r="24" spans="1:4">
      <c r="A24" s="7">
        <v>4</v>
      </c>
      <c r="B24" s="8" t="s">
        <v>25</v>
      </c>
      <c r="C24" s="9">
        <v>10150</v>
      </c>
      <c r="D24" s="9">
        <v>3000</v>
      </c>
    </row>
    <row r="25" spans="1:4">
      <c r="A25" s="7">
        <v>5</v>
      </c>
      <c r="B25" s="8" t="s">
        <v>26</v>
      </c>
      <c r="C25" s="9">
        <v>10150</v>
      </c>
      <c r="D25" s="9">
        <v>3000</v>
      </c>
    </row>
    <row r="26" spans="1:4">
      <c r="A26" s="7">
        <v>6</v>
      </c>
      <c r="B26" s="8" t="s">
        <v>27</v>
      </c>
      <c r="C26" s="9">
        <v>8650</v>
      </c>
      <c r="D26" s="9">
        <v>3000</v>
      </c>
    </row>
    <row r="27" spans="1:4">
      <c r="A27" s="7">
        <v>7</v>
      </c>
      <c r="B27" s="8" t="s">
        <v>28</v>
      </c>
      <c r="C27" s="9">
        <v>8650</v>
      </c>
      <c r="D27" s="9">
        <v>3000</v>
      </c>
    </row>
    <row r="28" spans="1:4">
      <c r="A28" s="7">
        <v>8</v>
      </c>
      <c r="B28" s="8" t="s">
        <v>29</v>
      </c>
      <c r="C28" s="9">
        <v>8650</v>
      </c>
      <c r="D28" s="9">
        <v>3000</v>
      </c>
    </row>
    <row r="29" spans="1:4">
      <c r="A29" s="7">
        <v>9</v>
      </c>
      <c r="B29" s="8" t="s">
        <v>30</v>
      </c>
      <c r="C29" s="9">
        <v>10800</v>
      </c>
      <c r="D29" s="9">
        <v>3000</v>
      </c>
    </row>
    <row r="30" spans="1:4">
      <c r="A30" s="36" t="s">
        <v>31</v>
      </c>
      <c r="B30" s="36"/>
      <c r="C30" s="36"/>
      <c r="D30" s="36"/>
    </row>
    <row r="31" spans="1:4">
      <c r="A31" s="7">
        <v>1</v>
      </c>
      <c r="B31" s="8" t="s">
        <v>32</v>
      </c>
      <c r="C31" s="9">
        <v>7150</v>
      </c>
      <c r="D31" s="9">
        <v>800</v>
      </c>
    </row>
    <row r="32" spans="1:4">
      <c r="A32" s="37" t="s">
        <v>33</v>
      </c>
      <c r="B32" s="37"/>
      <c r="C32" s="37"/>
      <c r="D32" s="37"/>
    </row>
    <row r="33" spans="1:4">
      <c r="A33" s="7">
        <v>1</v>
      </c>
      <c r="B33" s="8" t="s">
        <v>34</v>
      </c>
      <c r="C33" s="9">
        <v>8650</v>
      </c>
      <c r="D33" s="9">
        <v>3000</v>
      </c>
    </row>
    <row r="34" spans="1:4">
      <c r="A34" s="7">
        <v>2</v>
      </c>
      <c r="B34" s="8" t="s">
        <v>35</v>
      </c>
      <c r="C34" s="9">
        <v>8650</v>
      </c>
      <c r="D34" s="9">
        <v>3000</v>
      </c>
    </row>
    <row r="35" spans="1:4">
      <c r="A35" s="7">
        <v>3</v>
      </c>
      <c r="B35" s="8" t="s">
        <v>36</v>
      </c>
      <c r="C35" s="9">
        <v>8650</v>
      </c>
      <c r="D35" s="9">
        <v>3000</v>
      </c>
    </row>
    <row r="36" spans="1:4">
      <c r="A36" s="7">
        <v>4</v>
      </c>
      <c r="B36" s="8" t="s">
        <v>37</v>
      </c>
      <c r="C36" s="9">
        <v>8650</v>
      </c>
      <c r="D36" s="9">
        <v>3000</v>
      </c>
    </row>
    <row r="37" spans="1:4">
      <c r="A37" s="7">
        <v>5</v>
      </c>
      <c r="B37" s="8" t="s">
        <v>38</v>
      </c>
      <c r="C37" s="9">
        <v>8650</v>
      </c>
      <c r="D37" s="9">
        <v>3000</v>
      </c>
    </row>
    <row r="38" spans="1:4">
      <c r="A38" s="7">
        <v>6</v>
      </c>
      <c r="B38" s="8" t="s">
        <v>39</v>
      </c>
      <c r="C38" s="9">
        <v>8650</v>
      </c>
      <c r="D38" s="9">
        <v>6000</v>
      </c>
    </row>
    <row r="39" spans="1:4">
      <c r="A39" s="38" t="s">
        <v>40</v>
      </c>
      <c r="B39" s="38"/>
      <c r="C39" s="38"/>
      <c r="D39" s="38"/>
    </row>
    <row r="40" spans="1:4">
      <c r="A40" s="7">
        <v>1</v>
      </c>
      <c r="B40" s="8" t="s">
        <v>41</v>
      </c>
      <c r="C40" s="16">
        <v>7150</v>
      </c>
      <c r="D40" s="16">
        <v>800</v>
      </c>
    </row>
    <row r="41" spans="1:4">
      <c r="A41" s="7">
        <v>2</v>
      </c>
      <c r="B41" s="8" t="s">
        <v>42</v>
      </c>
      <c r="C41" s="9">
        <v>7150</v>
      </c>
      <c r="D41" s="9">
        <v>800</v>
      </c>
    </row>
    <row r="42" spans="1:4">
      <c r="A42" s="7">
        <v>3</v>
      </c>
      <c r="B42" s="8" t="s">
        <v>43</v>
      </c>
      <c r="C42" s="9">
        <v>7150</v>
      </c>
      <c r="D42" s="9">
        <v>800</v>
      </c>
    </row>
    <row r="43" spans="1:4">
      <c r="A43" s="7">
        <v>4</v>
      </c>
      <c r="B43" s="8" t="s">
        <v>44</v>
      </c>
      <c r="C43" s="9">
        <v>7150</v>
      </c>
      <c r="D43" s="9">
        <v>800</v>
      </c>
    </row>
    <row r="44" spans="1:4">
      <c r="A44" s="7">
        <v>5</v>
      </c>
      <c r="B44" s="8" t="s">
        <v>45</v>
      </c>
      <c r="C44" s="9">
        <v>7150</v>
      </c>
      <c r="D44" s="9">
        <v>800</v>
      </c>
    </row>
    <row r="45" spans="1:4">
      <c r="A45" s="7">
        <v>6</v>
      </c>
      <c r="B45" s="8" t="s">
        <v>46</v>
      </c>
      <c r="C45" s="9">
        <v>7150</v>
      </c>
      <c r="D45" s="9">
        <v>800</v>
      </c>
    </row>
    <row r="46" spans="1:4">
      <c r="A46" s="7">
        <v>7</v>
      </c>
      <c r="B46" s="8" t="s">
        <v>47</v>
      </c>
      <c r="C46" s="9">
        <v>7150</v>
      </c>
      <c r="D46" s="9">
        <v>800</v>
      </c>
    </row>
    <row r="47" spans="1:4">
      <c r="A47" s="7">
        <v>8</v>
      </c>
      <c r="B47" s="8" t="s">
        <v>48</v>
      </c>
      <c r="C47" s="9">
        <v>10800</v>
      </c>
      <c r="D47" s="9">
        <v>800</v>
      </c>
    </row>
    <row r="49" spans="2:2">
      <c r="B49" s="6" t="s">
        <v>49</v>
      </c>
    </row>
  </sheetData>
  <mergeCells count="11">
    <mergeCell ref="A7:D7"/>
    <mergeCell ref="A1:D1"/>
    <mergeCell ref="A2:D2"/>
    <mergeCell ref="A3:D3"/>
    <mergeCell ref="A5:A6"/>
    <mergeCell ref="B5:B6"/>
    <mergeCell ref="A14:D14"/>
    <mergeCell ref="A20:D20"/>
    <mergeCell ref="A30:D30"/>
    <mergeCell ref="A32:D32"/>
    <mergeCell ref="A39:D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topLeftCell="A13" workbookViewId="0">
      <selection activeCell="H9" sqref="H9"/>
    </sheetView>
  </sheetViews>
  <sheetFormatPr defaultColWidth="9" defaultRowHeight="24"/>
  <cols>
    <col min="1" max="1" width="5" style="2" customWidth="1"/>
    <col min="2" max="2" width="54.453125" style="1" customWidth="1"/>
    <col min="3" max="3" width="14.26953125" style="5" customWidth="1"/>
    <col min="4" max="4" width="14.54296875" style="5" customWidth="1"/>
    <col min="5" max="16384" width="9" style="1"/>
  </cols>
  <sheetData>
    <row r="1" spans="1:4">
      <c r="A1" s="40" t="s">
        <v>0</v>
      </c>
      <c r="B1" s="40"/>
      <c r="C1" s="40"/>
      <c r="D1" s="40"/>
    </row>
    <row r="2" spans="1:4">
      <c r="A2" s="40" t="s">
        <v>59</v>
      </c>
      <c r="B2" s="40"/>
      <c r="C2" s="40"/>
      <c r="D2" s="40"/>
    </row>
    <row r="3" spans="1:4">
      <c r="A3" s="40" t="s">
        <v>13</v>
      </c>
      <c r="B3" s="40"/>
      <c r="C3" s="40"/>
      <c r="D3" s="40"/>
    </row>
    <row r="5" spans="1:4">
      <c r="A5" s="41" t="s">
        <v>1</v>
      </c>
      <c r="B5" s="43" t="s">
        <v>2</v>
      </c>
      <c r="C5" s="3" t="s">
        <v>4</v>
      </c>
      <c r="D5" s="10" t="s">
        <v>3</v>
      </c>
    </row>
    <row r="6" spans="1:4">
      <c r="A6" s="42"/>
      <c r="B6" s="44"/>
      <c r="C6" s="4" t="s">
        <v>5</v>
      </c>
      <c r="D6" s="11" t="s">
        <v>53</v>
      </c>
    </row>
    <row r="7" spans="1:4">
      <c r="A7" s="39" t="s">
        <v>6</v>
      </c>
      <c r="B7" s="39"/>
      <c r="C7" s="39"/>
      <c r="D7" s="39"/>
    </row>
    <row r="8" spans="1:4">
      <c r="A8" s="7">
        <v>6</v>
      </c>
      <c r="B8" s="8" t="s">
        <v>58</v>
      </c>
      <c r="C8" s="9">
        <v>25000</v>
      </c>
      <c r="D8" s="9">
        <v>3000</v>
      </c>
    </row>
    <row r="9" spans="1:4">
      <c r="A9" s="34" t="s">
        <v>15</v>
      </c>
      <c r="B9" s="34"/>
      <c r="C9" s="34"/>
      <c r="D9" s="34"/>
    </row>
    <row r="10" spans="1:4">
      <c r="A10" s="7">
        <v>1</v>
      </c>
      <c r="B10" s="8" t="s">
        <v>57</v>
      </c>
      <c r="C10" s="9">
        <v>30000</v>
      </c>
      <c r="D10" s="9">
        <v>800</v>
      </c>
    </row>
    <row r="11" spans="1:4">
      <c r="A11" s="36" t="s">
        <v>31</v>
      </c>
      <c r="B11" s="36"/>
      <c r="C11" s="36"/>
      <c r="D11" s="36"/>
    </row>
    <row r="12" spans="1:4">
      <c r="A12" s="7">
        <v>1</v>
      </c>
      <c r="B12" s="8" t="s">
        <v>55</v>
      </c>
      <c r="C12" s="9">
        <v>25000</v>
      </c>
      <c r="D12" s="9">
        <v>800</v>
      </c>
    </row>
    <row r="13" spans="1:4">
      <c r="A13" s="7">
        <v>2</v>
      </c>
      <c r="B13" s="8" t="s">
        <v>56</v>
      </c>
      <c r="C13" s="9">
        <v>25000</v>
      </c>
      <c r="D13" s="9">
        <v>800</v>
      </c>
    </row>
    <row r="14" spans="1:4">
      <c r="A14" s="37" t="s">
        <v>33</v>
      </c>
      <c r="B14" s="37"/>
      <c r="C14" s="37"/>
      <c r="D14" s="37"/>
    </row>
    <row r="15" spans="1:4">
      <c r="A15" s="7">
        <v>1</v>
      </c>
      <c r="B15" s="8" t="s">
        <v>54</v>
      </c>
      <c r="C15" s="9">
        <v>25000</v>
      </c>
      <c r="D15" s="9">
        <v>3000</v>
      </c>
    </row>
    <row r="16" spans="1:4">
      <c r="A16" s="7">
        <v>2</v>
      </c>
      <c r="B16" s="8" t="s">
        <v>52</v>
      </c>
      <c r="C16" s="9">
        <v>25000</v>
      </c>
      <c r="D16" s="9">
        <v>6000</v>
      </c>
    </row>
    <row r="17" spans="1:4">
      <c r="A17" s="38" t="s">
        <v>40</v>
      </c>
      <c r="B17" s="38"/>
      <c r="C17" s="38"/>
      <c r="D17" s="38"/>
    </row>
    <row r="18" spans="1:4">
      <c r="A18" s="7">
        <v>1</v>
      </c>
      <c r="B18" s="8" t="s">
        <v>51</v>
      </c>
      <c r="C18" s="9">
        <v>30000</v>
      </c>
      <c r="D18" s="9">
        <v>800</v>
      </c>
    </row>
    <row r="19" spans="1:4">
      <c r="A19" s="7">
        <v>2</v>
      </c>
      <c r="B19" s="8" t="s">
        <v>50</v>
      </c>
      <c r="C19" s="9">
        <v>60000</v>
      </c>
      <c r="D19" s="9">
        <v>800</v>
      </c>
    </row>
    <row r="21" spans="1:4">
      <c r="B21" s="6" t="s">
        <v>49</v>
      </c>
    </row>
  </sheetData>
  <mergeCells count="10">
    <mergeCell ref="A9:D9"/>
    <mergeCell ref="A11:D11"/>
    <mergeCell ref="A14:D14"/>
    <mergeCell ref="A17:D17"/>
    <mergeCell ref="A1:D1"/>
    <mergeCell ref="A2:D2"/>
    <mergeCell ref="A3:D3"/>
    <mergeCell ref="A5:A6"/>
    <mergeCell ref="B5:B6"/>
    <mergeCell ref="A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9"/>
  <sheetViews>
    <sheetView workbookViewId="0">
      <selection activeCell="B19" sqref="B19:F19"/>
    </sheetView>
  </sheetViews>
  <sheetFormatPr defaultColWidth="9" defaultRowHeight="24"/>
  <cols>
    <col min="1" max="1" width="27.26953125" style="1" customWidth="1"/>
    <col min="2" max="2" width="17.453125" style="1" customWidth="1"/>
    <col min="3" max="3" width="19" style="1" customWidth="1"/>
    <col min="4" max="4" width="17.54296875" style="1" customWidth="1"/>
    <col min="5" max="5" width="18.54296875" style="1" customWidth="1"/>
    <col min="6" max="6" width="18.7265625" style="1" customWidth="1"/>
    <col min="7" max="16384" width="9" style="1"/>
  </cols>
  <sheetData>
    <row r="1" spans="1:6">
      <c r="A1" s="40" t="s">
        <v>78</v>
      </c>
      <c r="B1" s="40"/>
      <c r="C1" s="40"/>
      <c r="D1" s="40"/>
      <c r="E1" s="40"/>
      <c r="F1" s="40"/>
    </row>
    <row r="3" spans="1:6">
      <c r="A3" s="45" t="s">
        <v>60</v>
      </c>
      <c r="B3" s="46" t="s">
        <v>61</v>
      </c>
      <c r="C3" s="46"/>
      <c r="D3" s="46"/>
      <c r="E3" s="46"/>
      <c r="F3" s="46"/>
    </row>
    <row r="4" spans="1:6">
      <c r="A4" s="45"/>
      <c r="B4" s="14">
        <v>2561</v>
      </c>
      <c r="C4" s="14">
        <v>2562</v>
      </c>
      <c r="D4" s="14">
        <v>2563</v>
      </c>
      <c r="E4" s="14">
        <v>2564</v>
      </c>
      <c r="F4" s="14">
        <v>2565</v>
      </c>
    </row>
    <row r="5" spans="1:6">
      <c r="A5" s="45"/>
      <c r="B5" s="14" t="s">
        <v>62</v>
      </c>
      <c r="C5" s="14" t="s">
        <v>63</v>
      </c>
      <c r="D5" s="14" t="s">
        <v>62</v>
      </c>
      <c r="E5" s="14" t="s">
        <v>62</v>
      </c>
      <c r="F5" s="14" t="s">
        <v>62</v>
      </c>
    </row>
    <row r="6" spans="1:6">
      <c r="A6" s="8" t="s">
        <v>64</v>
      </c>
      <c r="B6" s="8"/>
      <c r="C6" s="8"/>
      <c r="D6" s="8"/>
      <c r="E6" s="8"/>
      <c r="F6" s="8"/>
    </row>
    <row r="7" spans="1:6">
      <c r="A7" s="8" t="s">
        <v>65</v>
      </c>
      <c r="B7" s="8"/>
      <c r="C7" s="8"/>
      <c r="D7" s="8"/>
      <c r="E7" s="8"/>
      <c r="F7" s="8"/>
    </row>
    <row r="8" spans="1:6">
      <c r="A8" s="8" t="s">
        <v>66</v>
      </c>
      <c r="B8" s="8"/>
      <c r="C8" s="8"/>
      <c r="D8" s="8"/>
      <c r="E8" s="8"/>
      <c r="F8" s="8"/>
    </row>
    <row r="9" spans="1:6">
      <c r="A9" s="8" t="s">
        <v>67</v>
      </c>
      <c r="B9" s="8"/>
      <c r="C9" s="8"/>
      <c r="D9" s="8"/>
      <c r="E9" s="8"/>
      <c r="F9" s="8"/>
    </row>
    <row r="10" spans="1:6">
      <c r="A10" s="8" t="s">
        <v>68</v>
      </c>
      <c r="B10" s="8"/>
      <c r="C10" s="8"/>
      <c r="D10" s="8"/>
      <c r="E10" s="8"/>
      <c r="F10" s="8"/>
    </row>
    <row r="11" spans="1:6">
      <c r="A11" s="8" t="s">
        <v>69</v>
      </c>
      <c r="B11" s="8"/>
      <c r="C11" s="8"/>
      <c r="D11" s="8"/>
      <c r="E11" s="8"/>
      <c r="F11" s="8"/>
    </row>
    <row r="12" spans="1:6">
      <c r="A12" s="8" t="s">
        <v>70</v>
      </c>
      <c r="B12" s="8"/>
      <c r="C12" s="8"/>
      <c r="D12" s="8"/>
      <c r="E12" s="8"/>
      <c r="F12" s="8"/>
    </row>
    <row r="13" spans="1:6">
      <c r="A13" s="8" t="s">
        <v>71</v>
      </c>
      <c r="B13" s="8"/>
      <c r="C13" s="8"/>
      <c r="D13" s="8"/>
      <c r="E13" s="8"/>
      <c r="F13" s="8"/>
    </row>
    <row r="14" spans="1:6">
      <c r="A14" s="8" t="s">
        <v>72</v>
      </c>
      <c r="B14" s="8"/>
      <c r="C14" s="8"/>
      <c r="D14" s="8"/>
      <c r="E14" s="8"/>
      <c r="F14" s="8"/>
    </row>
    <row r="15" spans="1:6">
      <c r="A15" s="8" t="s">
        <v>73</v>
      </c>
      <c r="B15" s="8"/>
      <c r="C15" s="8"/>
      <c r="D15" s="8"/>
      <c r="E15" s="8"/>
      <c r="F15" s="8"/>
    </row>
    <row r="16" spans="1:6">
      <c r="A16" s="8" t="s">
        <v>74</v>
      </c>
      <c r="B16" s="8"/>
      <c r="C16" s="8"/>
      <c r="D16" s="8"/>
      <c r="E16" s="8"/>
      <c r="F16" s="8"/>
    </row>
    <row r="17" spans="1:6">
      <c r="A17" s="8" t="s">
        <v>75</v>
      </c>
      <c r="B17" s="8"/>
      <c r="C17" s="8"/>
      <c r="D17" s="8"/>
      <c r="E17" s="8"/>
      <c r="F17" s="8"/>
    </row>
    <row r="18" spans="1:6">
      <c r="A18" s="8" t="s">
        <v>76</v>
      </c>
      <c r="B18" s="8"/>
      <c r="C18" s="8"/>
      <c r="D18" s="8"/>
      <c r="E18" s="8"/>
      <c r="F18" s="8"/>
    </row>
    <row r="19" spans="1:6">
      <c r="A19" s="8" t="s">
        <v>77</v>
      </c>
      <c r="B19" s="47"/>
      <c r="C19" s="48"/>
      <c r="D19" s="48"/>
      <c r="E19" s="48"/>
      <c r="F19" s="49"/>
    </row>
    <row r="21" spans="1:6">
      <c r="A21" s="13" t="s">
        <v>79</v>
      </c>
    </row>
    <row r="22" spans="1:6">
      <c r="A22" s="12" t="s">
        <v>64</v>
      </c>
    </row>
    <row r="23" spans="1:6">
      <c r="A23" s="1" t="s">
        <v>80</v>
      </c>
    </row>
    <row r="24" spans="1:6">
      <c r="A24" s="1" t="s">
        <v>81</v>
      </c>
    </row>
    <row r="25" spans="1:6">
      <c r="A25" s="12" t="s">
        <v>68</v>
      </c>
    </row>
    <row r="26" spans="1:6">
      <c r="A26" s="1" t="s">
        <v>82</v>
      </c>
    </row>
    <row r="27" spans="1:6">
      <c r="A27" s="1" t="s">
        <v>83</v>
      </c>
    </row>
    <row r="28" spans="1:6">
      <c r="A28" s="1" t="s">
        <v>84</v>
      </c>
    </row>
    <row r="29" spans="1:6">
      <c r="A29" s="1" t="s">
        <v>85</v>
      </c>
    </row>
  </sheetData>
  <mergeCells count="4">
    <mergeCell ref="A3:A5"/>
    <mergeCell ref="B3:F3"/>
    <mergeCell ref="B19:F19"/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29"/>
  <sheetViews>
    <sheetView view="pageBreakPreview" topLeftCell="A19" zoomScaleNormal="68" zoomScaleSheetLayoutView="100" workbookViewId="0">
      <selection activeCell="G20" sqref="G20"/>
    </sheetView>
  </sheetViews>
  <sheetFormatPr defaultColWidth="9" defaultRowHeight="24"/>
  <cols>
    <col min="1" max="1" width="24.1796875" style="1" customWidth="1"/>
    <col min="2" max="2" width="7.81640625" style="1" hidden="1" customWidth="1"/>
    <col min="3" max="3" width="8.54296875" style="1" hidden="1" customWidth="1"/>
    <col min="4" max="8" width="13.1796875" style="1" customWidth="1"/>
    <col min="9" max="10" width="9" style="1"/>
    <col min="11" max="11" width="11" style="1" customWidth="1"/>
    <col min="12" max="13" width="12.26953125" style="1" customWidth="1"/>
    <col min="14" max="14" width="14.54296875" style="1" customWidth="1"/>
    <col min="15" max="15" width="16.453125" style="1" customWidth="1"/>
    <col min="16" max="16" width="17.81640625" style="1" customWidth="1"/>
    <col min="17" max="17" width="17.1796875" style="1" customWidth="1"/>
    <col min="18" max="18" width="16.453125" style="1" customWidth="1"/>
    <col min="19" max="16384" width="9" style="1"/>
  </cols>
  <sheetData>
    <row r="1" spans="1:18">
      <c r="A1" s="40" t="s">
        <v>78</v>
      </c>
      <c r="B1" s="40"/>
      <c r="C1" s="40"/>
      <c r="D1" s="40"/>
      <c r="E1" s="40"/>
      <c r="F1" s="40"/>
      <c r="G1" s="40"/>
      <c r="H1" s="40"/>
    </row>
    <row r="3" spans="1:18">
      <c r="A3" s="45" t="s">
        <v>60</v>
      </c>
      <c r="B3" s="15"/>
      <c r="C3" s="15"/>
      <c r="D3" s="46" t="s">
        <v>61</v>
      </c>
      <c r="E3" s="46"/>
      <c r="F3" s="46"/>
      <c r="G3" s="46"/>
      <c r="H3" s="46"/>
    </row>
    <row r="4" spans="1:18">
      <c r="A4" s="45"/>
      <c r="B4" s="18" t="s">
        <v>87</v>
      </c>
      <c r="C4" s="18" t="s">
        <v>86</v>
      </c>
      <c r="D4" s="14">
        <v>2566</v>
      </c>
      <c r="E4" s="14">
        <v>2567</v>
      </c>
      <c r="F4" s="14">
        <v>2568</v>
      </c>
      <c r="G4" s="14">
        <v>2569</v>
      </c>
      <c r="H4" s="14">
        <v>2570</v>
      </c>
    </row>
    <row r="5" spans="1:18" ht="33" customHeight="1">
      <c r="A5" s="45"/>
      <c r="B5" s="15"/>
      <c r="C5" s="15"/>
      <c r="D5" s="14" t="s">
        <v>102</v>
      </c>
      <c r="E5" s="14" t="s">
        <v>103</v>
      </c>
      <c r="F5" s="14" t="s">
        <v>104</v>
      </c>
      <c r="G5" s="14" t="s">
        <v>105</v>
      </c>
      <c r="H5" s="14" t="s">
        <v>106</v>
      </c>
    </row>
    <row r="6" spans="1:18" ht="30" customHeight="1">
      <c r="A6" s="8" t="s">
        <v>64</v>
      </c>
      <c r="B6" s="19"/>
      <c r="C6" s="19"/>
      <c r="D6" s="8"/>
      <c r="E6" s="8"/>
      <c r="F6" s="8"/>
      <c r="G6" s="8"/>
      <c r="H6" s="8"/>
    </row>
    <row r="7" spans="1:18" ht="46.5" customHeight="1">
      <c r="A7" s="21" t="s">
        <v>89</v>
      </c>
      <c r="B7" s="22"/>
      <c r="C7" s="19">
        <v>800</v>
      </c>
      <c r="D7" s="20">
        <f>SUM(C7*30)</f>
        <v>24000</v>
      </c>
      <c r="E7" s="20">
        <f>SUM(C7*60)</f>
        <v>48000</v>
      </c>
      <c r="F7" s="20">
        <f>SUM(C7*90)</f>
        <v>72000</v>
      </c>
      <c r="G7" s="20">
        <f>SUM(C7*120)</f>
        <v>96000</v>
      </c>
      <c r="H7" s="20">
        <f>SUM(C7*120)</f>
        <v>96000</v>
      </c>
    </row>
    <row r="8" spans="1:18" ht="50.25" customHeight="1">
      <c r="A8" s="21" t="s">
        <v>88</v>
      </c>
      <c r="B8" s="19">
        <v>7150</v>
      </c>
      <c r="C8" s="19">
        <f>SUM(B8*2)</f>
        <v>14300</v>
      </c>
      <c r="D8" s="20">
        <f>SUM(C8*30)</f>
        <v>429000</v>
      </c>
      <c r="E8" s="20">
        <f>SUM(C8*60)</f>
        <v>858000</v>
      </c>
      <c r="F8" s="20">
        <f>SUM(C8*90)</f>
        <v>1287000</v>
      </c>
      <c r="G8" s="20">
        <f>SUM(C8*120)</f>
        <v>1716000</v>
      </c>
      <c r="H8" s="20">
        <f>SUM(C8*120)</f>
        <v>1716000</v>
      </c>
      <c r="K8" s="1" t="s">
        <v>101</v>
      </c>
      <c r="N8" s="23">
        <v>61</v>
      </c>
      <c r="O8" s="23">
        <v>62</v>
      </c>
      <c r="P8" s="23">
        <v>63</v>
      </c>
      <c r="Q8" s="23">
        <v>64</v>
      </c>
      <c r="R8" s="23">
        <v>65</v>
      </c>
    </row>
    <row r="9" spans="1:18" ht="30" customHeight="1">
      <c r="A9" s="26" t="s">
        <v>67</v>
      </c>
      <c r="B9" s="27"/>
      <c r="C9" s="27"/>
      <c r="D9" s="28">
        <f>SUM(D7:D8)</f>
        <v>453000</v>
      </c>
      <c r="E9" s="28">
        <f>SUM(E7:E8)</f>
        <v>906000</v>
      </c>
      <c r="F9" s="28">
        <f t="shared" ref="F9:H9" si="0">SUM(F7:F8)</f>
        <v>1359000</v>
      </c>
      <c r="G9" s="28">
        <f t="shared" si="0"/>
        <v>1812000</v>
      </c>
      <c r="H9" s="28">
        <f t="shared" si="0"/>
        <v>1812000</v>
      </c>
      <c r="K9" s="23" t="s">
        <v>95</v>
      </c>
      <c r="L9" s="23" t="s">
        <v>96</v>
      </c>
      <c r="M9" s="23" t="s">
        <v>97</v>
      </c>
      <c r="N9" s="2" t="s">
        <v>98</v>
      </c>
      <c r="O9" s="2" t="s">
        <v>99</v>
      </c>
      <c r="P9" s="2" t="s">
        <v>99</v>
      </c>
      <c r="Q9" s="2" t="s">
        <v>99</v>
      </c>
      <c r="R9" s="2" t="s">
        <v>99</v>
      </c>
    </row>
    <row r="10" spans="1:18" ht="30" customHeight="1">
      <c r="A10" s="8" t="s">
        <v>68</v>
      </c>
      <c r="B10" s="19"/>
      <c r="C10" s="19"/>
      <c r="D10" s="8"/>
      <c r="E10" s="8"/>
      <c r="F10" s="8"/>
      <c r="G10" s="8"/>
      <c r="H10" s="8"/>
      <c r="J10" s="1" t="s">
        <v>90</v>
      </c>
      <c r="K10" s="24">
        <v>54850</v>
      </c>
      <c r="L10" s="24">
        <v>5600</v>
      </c>
      <c r="M10" s="24">
        <f>SUM(K10:L10)</f>
        <v>60450</v>
      </c>
      <c r="N10" s="24">
        <f>SUM(M10*12)</f>
        <v>725400</v>
      </c>
      <c r="O10" s="24">
        <f>SUM(N10*4%)+(N10)</f>
        <v>754416</v>
      </c>
      <c r="P10" s="24">
        <f>SUM(O10*4%)+(O10)</f>
        <v>784592.64</v>
      </c>
      <c r="Q10" s="24">
        <f>SUM(P10*4%)+(P10)</f>
        <v>815976.3456</v>
      </c>
      <c r="R10" s="24">
        <f>SUM(Q10*4%)+(Q10)</f>
        <v>848615.39942399994</v>
      </c>
    </row>
    <row r="11" spans="1:18" ht="30" customHeight="1">
      <c r="A11" s="8" t="s">
        <v>69</v>
      </c>
      <c r="B11" s="19"/>
      <c r="C11" s="19"/>
      <c r="D11" s="24">
        <f>N15</f>
        <v>3542160</v>
      </c>
      <c r="E11" s="20">
        <f>O15</f>
        <v>3683846.4000000004</v>
      </c>
      <c r="F11" s="20">
        <f>P15</f>
        <v>3831200.2560000001</v>
      </c>
      <c r="G11" s="20">
        <f>Q15</f>
        <v>3984448.2662399998</v>
      </c>
      <c r="H11" s="20">
        <f>R15</f>
        <v>4143826.1968895998</v>
      </c>
      <c r="J11" s="1" t="s">
        <v>91</v>
      </c>
      <c r="K11" s="24">
        <v>63890</v>
      </c>
      <c r="L11" s="24">
        <v>5600</v>
      </c>
      <c r="M11" s="24">
        <f t="shared" ref="M11:M14" si="1">SUM(K11:L11)</f>
        <v>69490</v>
      </c>
      <c r="N11" s="24">
        <f t="shared" ref="N11:N14" si="2">SUM(M11*12)</f>
        <v>833880</v>
      </c>
      <c r="O11" s="24">
        <f t="shared" ref="O11:R14" si="3">SUM(N11*4%)+(N11)</f>
        <v>867235.2</v>
      </c>
      <c r="P11" s="24">
        <f t="shared" si="3"/>
        <v>901924.60800000001</v>
      </c>
      <c r="Q11" s="24">
        <f t="shared" si="3"/>
        <v>938001.59232000005</v>
      </c>
      <c r="R11" s="24">
        <f t="shared" si="3"/>
        <v>975521.65601280006</v>
      </c>
    </row>
    <row r="12" spans="1:18" ht="30" customHeight="1">
      <c r="A12" s="8" t="s">
        <v>70</v>
      </c>
      <c r="B12" s="19"/>
      <c r="C12" s="19"/>
      <c r="D12" s="8"/>
      <c r="E12" s="8"/>
      <c r="F12" s="8"/>
      <c r="G12" s="8"/>
      <c r="H12" s="8"/>
      <c r="J12" s="1" t="s">
        <v>92</v>
      </c>
      <c r="K12" s="24">
        <v>45650</v>
      </c>
      <c r="L12" s="24">
        <v>5600</v>
      </c>
      <c r="M12" s="24">
        <f t="shared" si="1"/>
        <v>51250</v>
      </c>
      <c r="N12" s="24">
        <f t="shared" si="2"/>
        <v>615000</v>
      </c>
      <c r="O12" s="24">
        <f t="shared" si="3"/>
        <v>639600</v>
      </c>
      <c r="P12" s="24">
        <f t="shared" si="3"/>
        <v>665184</v>
      </c>
      <c r="Q12" s="24">
        <f t="shared" si="3"/>
        <v>691791.35999999999</v>
      </c>
      <c r="R12" s="24">
        <f t="shared" si="3"/>
        <v>719463.01439999999</v>
      </c>
    </row>
    <row r="13" spans="1:18" ht="30" customHeight="1">
      <c r="A13" s="8" t="s">
        <v>71</v>
      </c>
      <c r="B13" s="19"/>
      <c r="C13" s="19"/>
      <c r="D13" s="29"/>
      <c r="E13" s="29"/>
      <c r="F13" s="29"/>
      <c r="G13" s="29"/>
      <c r="H13" s="29"/>
      <c r="J13" s="1" t="s">
        <v>93</v>
      </c>
      <c r="K13" s="24">
        <v>54170</v>
      </c>
      <c r="L13" s="24"/>
      <c r="M13" s="24">
        <f t="shared" si="1"/>
        <v>54170</v>
      </c>
      <c r="N13" s="24">
        <f t="shared" si="2"/>
        <v>650040</v>
      </c>
      <c r="O13" s="24">
        <f t="shared" si="3"/>
        <v>676041.6</v>
      </c>
      <c r="P13" s="24">
        <f t="shared" si="3"/>
        <v>703083.26399999997</v>
      </c>
      <c r="Q13" s="24">
        <f t="shared" si="3"/>
        <v>731206.59456</v>
      </c>
      <c r="R13" s="24">
        <f t="shared" si="3"/>
        <v>760454.85834240005</v>
      </c>
    </row>
    <row r="14" spans="1:18" ht="30" customHeight="1">
      <c r="A14" s="8" t="s">
        <v>72</v>
      </c>
      <c r="B14" s="19"/>
      <c r="C14" s="19"/>
      <c r="D14" s="32">
        <v>81000</v>
      </c>
      <c r="E14" s="32">
        <v>162000</v>
      </c>
      <c r="F14" s="32">
        <v>243000</v>
      </c>
      <c r="G14" s="32">
        <v>324000</v>
      </c>
      <c r="H14" s="32">
        <v>324000</v>
      </c>
      <c r="J14" s="1" t="s">
        <v>94</v>
      </c>
      <c r="K14" s="24">
        <v>54220</v>
      </c>
      <c r="L14" s="24">
        <v>5600</v>
      </c>
      <c r="M14" s="24">
        <f t="shared" si="1"/>
        <v>59820</v>
      </c>
      <c r="N14" s="24">
        <f t="shared" si="2"/>
        <v>717840</v>
      </c>
      <c r="O14" s="24">
        <f t="shared" si="3"/>
        <v>746553.6</v>
      </c>
      <c r="P14" s="24">
        <f>SUM(O14*4%)+(O14)</f>
        <v>776415.74399999995</v>
      </c>
      <c r="Q14" s="24">
        <f t="shared" si="3"/>
        <v>807472.37375999999</v>
      </c>
      <c r="R14" s="24">
        <f t="shared" si="3"/>
        <v>839771.26871039998</v>
      </c>
    </row>
    <row r="15" spans="1:18" ht="30" customHeight="1">
      <c r="A15" s="8" t="s">
        <v>73</v>
      </c>
      <c r="B15" s="19"/>
      <c r="C15" s="19">
        <v>800</v>
      </c>
      <c r="D15" s="33">
        <f>D7</f>
        <v>24000</v>
      </c>
      <c r="E15" s="33">
        <f>E7</f>
        <v>48000</v>
      </c>
      <c r="F15" s="33">
        <f>F7</f>
        <v>72000</v>
      </c>
      <c r="G15" s="33">
        <f>G7</f>
        <v>96000</v>
      </c>
      <c r="H15" s="33">
        <f>H7</f>
        <v>96000</v>
      </c>
      <c r="K15" s="24"/>
      <c r="L15" s="24" t="s">
        <v>97</v>
      </c>
      <c r="M15" s="24">
        <f>SUM(M10:M14)</f>
        <v>295180</v>
      </c>
      <c r="N15" s="24">
        <f>SUM(M15*12)</f>
        <v>3542160</v>
      </c>
      <c r="O15" s="24">
        <f>SUM(O10:O14)</f>
        <v>3683846.4000000004</v>
      </c>
      <c r="P15" s="24">
        <f>SUM(P10:P14)</f>
        <v>3831200.2560000001</v>
      </c>
      <c r="Q15" s="24">
        <f>SUM(Q10:Q14)</f>
        <v>3984448.2662399998</v>
      </c>
      <c r="R15" s="25">
        <f>SUM(R10:R14)</f>
        <v>4143826.1968895998</v>
      </c>
    </row>
    <row r="16" spans="1:18" ht="30" customHeight="1">
      <c r="A16" s="8" t="s">
        <v>74</v>
      </c>
      <c r="B16" s="19"/>
      <c r="C16" s="19"/>
      <c r="D16" s="8"/>
      <c r="E16" s="8"/>
      <c r="F16" s="8"/>
      <c r="G16" s="8"/>
      <c r="H16" s="8"/>
      <c r="Q16" s="25"/>
    </row>
    <row r="17" spans="1:15" ht="30" customHeight="1">
      <c r="A17" s="26" t="s">
        <v>75</v>
      </c>
      <c r="B17" s="27"/>
      <c r="C17" s="27"/>
      <c r="D17" s="28">
        <f>SUM(D11:D16)</f>
        <v>3647160</v>
      </c>
      <c r="E17" s="28">
        <f>SUM(E11:E16)</f>
        <v>3893846.4000000004</v>
      </c>
      <c r="F17" s="28">
        <f>SUM(F11:F16)</f>
        <v>4146200.2560000001</v>
      </c>
      <c r="G17" s="28">
        <f>SUM(G11:G16)</f>
        <v>4404448.2662399998</v>
      </c>
      <c r="H17" s="28">
        <f>SUM(H11:H16)</f>
        <v>4563826.1968895998</v>
      </c>
    </row>
    <row r="18" spans="1:15" ht="30" customHeight="1">
      <c r="A18" s="8" t="s">
        <v>76</v>
      </c>
      <c r="B18" s="19"/>
      <c r="C18" s="19"/>
      <c r="D18" s="20">
        <f>D17/30</f>
        <v>121572</v>
      </c>
      <c r="E18" s="30">
        <f>E17/60</f>
        <v>64897.44000000001</v>
      </c>
      <c r="F18" s="30">
        <f>F17/90</f>
        <v>46068.891733333337</v>
      </c>
      <c r="G18" s="30">
        <f>G17/120</f>
        <v>36703.735551999998</v>
      </c>
      <c r="H18" s="30">
        <f>H17/120</f>
        <v>38031.88497408</v>
      </c>
    </row>
    <row r="19" spans="1:15" ht="30" customHeight="1">
      <c r="A19" s="8" t="s">
        <v>107</v>
      </c>
      <c r="B19" s="31"/>
      <c r="C19" s="17"/>
      <c r="D19" s="50">
        <f>(D18+E18+F18+G18+H18)/5</f>
        <v>61454.790451882676</v>
      </c>
      <c r="E19" s="51"/>
      <c r="F19" s="51"/>
      <c r="G19" s="51"/>
      <c r="H19" s="52"/>
    </row>
    <row r="21" spans="1:15">
      <c r="A21" s="13" t="s">
        <v>79</v>
      </c>
      <c r="B21" s="13"/>
      <c r="C21" s="13"/>
      <c r="O21" s="1" t="s">
        <v>100</v>
      </c>
    </row>
    <row r="22" spans="1:15">
      <c r="A22" s="12" t="s">
        <v>64</v>
      </c>
      <c r="B22" s="12"/>
      <c r="C22" s="12"/>
    </row>
    <row r="23" spans="1:15">
      <c r="A23" s="1" t="s">
        <v>80</v>
      </c>
    </row>
    <row r="24" spans="1:15">
      <c r="A24" s="1" t="s">
        <v>81</v>
      </c>
    </row>
    <row r="25" spans="1:15">
      <c r="A25" s="12" t="s">
        <v>68</v>
      </c>
      <c r="B25" s="12"/>
      <c r="C25" s="12"/>
    </row>
    <row r="26" spans="1:15">
      <c r="A26" s="1" t="s">
        <v>82</v>
      </c>
    </row>
    <row r="27" spans="1:15">
      <c r="A27" s="1" t="s">
        <v>83</v>
      </c>
    </row>
    <row r="28" spans="1:15">
      <c r="A28" s="1" t="s">
        <v>84</v>
      </c>
    </row>
    <row r="29" spans="1:15">
      <c r="A29" s="1" t="s">
        <v>85</v>
      </c>
    </row>
  </sheetData>
  <mergeCells count="4">
    <mergeCell ref="A1:H1"/>
    <mergeCell ref="A3:A5"/>
    <mergeCell ref="D3:H3"/>
    <mergeCell ref="D19:H19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ปริญญาตรี </vt:lpstr>
      <vt:lpstr>ปริญญาโท</vt:lpstr>
      <vt:lpstr>แบบฟอร์ม</vt:lpstr>
      <vt:lpstr>ตัวอย่างการคำนวณ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ThinkCentre</dc:creator>
  <cp:lastModifiedBy>supattra</cp:lastModifiedBy>
  <cp:lastPrinted>2022-09-22T04:38:41Z</cp:lastPrinted>
  <dcterms:created xsi:type="dcterms:W3CDTF">2022-09-21T02:17:08Z</dcterms:created>
  <dcterms:modified xsi:type="dcterms:W3CDTF">2022-09-27T11:14:04Z</dcterms:modified>
</cp:coreProperties>
</file>